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Калькуляция Том" sheetId="4" r:id="rId1"/>
    <sheet name="Калькуляция Ттм" sheetId="5" r:id="rId2"/>
    <sheet name="Калькуляция Тэм" sheetId="2" r:id="rId3"/>
  </sheets>
  <calcPr calcId="124519"/>
</workbook>
</file>

<file path=xl/calcChain.xml><?xml version="1.0" encoding="utf-8"?>
<calcChain xmlns="http://schemas.openxmlformats.org/spreadsheetml/2006/main">
  <c r="D16" i="5"/>
  <c r="D8" s="1"/>
  <c r="D7"/>
  <c r="D7" i="4"/>
  <c r="D16"/>
  <c r="D8" s="1"/>
  <c r="D21" l="1"/>
  <c r="D21" i="5"/>
  <c r="C14" i="2"/>
  <c r="C10"/>
  <c r="C5"/>
  <c r="E12"/>
  <c r="E13"/>
  <c r="E11"/>
  <c r="E7"/>
  <c r="E8"/>
  <c r="E9"/>
  <c r="E6"/>
  <c r="E5" l="1"/>
  <c r="C4"/>
  <c r="E10"/>
  <c r="E19" s="1"/>
  <c r="E4" l="1"/>
  <c r="E22" s="1"/>
  <c r="E18" l="1"/>
  <c r="E17" s="1"/>
  <c r="E20" s="1"/>
  <c r="E21" s="1"/>
  <c r="E23" s="1"/>
  <c r="E24" s="1"/>
</calcChain>
</file>

<file path=xl/sharedStrings.xml><?xml version="1.0" encoding="utf-8"?>
<sst xmlns="http://schemas.openxmlformats.org/spreadsheetml/2006/main" count="156" uniqueCount="64">
  <si>
    <t>1.</t>
  </si>
  <si>
    <t>2.</t>
  </si>
  <si>
    <t>руб.</t>
  </si>
  <si>
    <t>Итого</t>
  </si>
  <si>
    <t>№</t>
  </si>
  <si>
    <t xml:space="preserve">Статьи затрат </t>
  </si>
  <si>
    <t>Норма времени обслуживания на 1 опору с учетом проезда к месту проведения работ, чел.час</t>
  </si>
  <si>
    <t>Повторяемость работ в течении месяца</t>
  </si>
  <si>
    <t>Итого трудовых затрат на 1 опору чел.час</t>
  </si>
  <si>
    <t>Трудозатраты на текущий ремонт:</t>
  </si>
  <si>
    <t>железобетонные опоры</t>
  </si>
  <si>
    <t>1.1</t>
  </si>
  <si>
    <t>выправка опор</t>
  </si>
  <si>
    <t>проверка состояния на коррозию</t>
  </si>
  <si>
    <t>проверка наличия трещин</t>
  </si>
  <si>
    <t>нумерация опор</t>
  </si>
  <si>
    <t>1.2</t>
  </si>
  <si>
    <t>воздушных сетей</t>
  </si>
  <si>
    <t>осмотр ВЛ</t>
  </si>
  <si>
    <t>очистка сети от веток и набросов</t>
  </si>
  <si>
    <t>проверка состояние крепления</t>
  </si>
  <si>
    <t xml:space="preserve">Электромонтер </t>
  </si>
  <si>
    <t>Мастер распредсетей</t>
  </si>
  <si>
    <t>Среднечасовая оплата труда</t>
  </si>
  <si>
    <t>Затраты на оплату труда</t>
  </si>
  <si>
    <t xml:space="preserve">3. </t>
  </si>
  <si>
    <t>Накладные расходы 65% от ФОТ</t>
  </si>
  <si>
    <t>Использование автотранспорта</t>
  </si>
  <si>
    <t>Итого на одну опору в месяц</t>
  </si>
  <si>
    <t>ЕСН 30,4%</t>
  </si>
  <si>
    <t>Калькуляция стоимости работ по техническому обслуживанию и техническому ремонту опор в связи с размещением на них линейно-кабельных сооружений и других конструкций в одной точке подвеса</t>
  </si>
  <si>
    <t>Вспомогательные материалы</t>
  </si>
  <si>
    <t>-</t>
  </si>
  <si>
    <t>Энергия на хозяйственные нужды</t>
  </si>
  <si>
    <t>Оплата труда ППП (без ЕСН)</t>
  </si>
  <si>
    <t>Отчисления на социальные нужды</t>
  </si>
  <si>
    <t>Прочие расходы, всего, в том числе: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</si>
  <si>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</si>
  <si>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</si>
  <si>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</si>
  <si>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</si>
  <si>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реализацией, в т.ч.</t>
  </si>
  <si>
    <t>транспортные расходы</t>
  </si>
  <si>
    <t>прочие расходы</t>
  </si>
  <si>
    <t>Внереализационные расходы, всего</t>
  </si>
  <si>
    <t>прибыль/убыток</t>
  </si>
  <si>
    <t>П/п</t>
  </si>
  <si>
    <t>Ед. измерения</t>
  </si>
  <si>
    <t>Величина</t>
  </si>
  <si>
    <t xml:space="preserve"> - работы и услуги непроизводственного характера, в т.ч.:</t>
  </si>
  <si>
    <t xml:space="preserve"> - налоги, всего</t>
  </si>
  <si>
    <t xml:space="preserve"> - работы и услуги производственного характера</t>
  </si>
  <si>
    <t>5.1</t>
  </si>
  <si>
    <t>5.2</t>
  </si>
  <si>
    <t>5.3</t>
  </si>
  <si>
    <t>5.3.1</t>
  </si>
  <si>
    <t>5.3.2</t>
  </si>
  <si>
    <t>5.3.3</t>
  </si>
  <si>
    <t>5.3.4</t>
  </si>
  <si>
    <t>5.4</t>
  </si>
  <si>
    <t>5.4.1</t>
  </si>
  <si>
    <t>5.4.2</t>
  </si>
  <si>
    <t>Расчет стоимости работ по подготовке и выдаче договора (дополнительного соглашения к договору, технических условий, организационные мероприятия), руб./договор</t>
  </si>
  <si>
    <t>Расчет стоимости работ по вызову допускающего (наблюдающего) на место проведения работ пользователем инфраструктуры (технические мероприятия), руб./допуск</t>
  </si>
</sst>
</file>

<file path=xl/styles.xml><?xml version="1.0" encoding="utf-8"?>
<styleSheet xmlns="http://schemas.openxmlformats.org/spreadsheetml/2006/main">
  <numFmts count="1">
    <numFmt numFmtId="172" formatCode="0.0000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/>
    <xf numFmtId="172" fontId="3" fillId="0" borderId="4" xfId="0" applyNumberFormat="1" applyFont="1" applyBorder="1"/>
    <xf numFmtId="0" fontId="3" fillId="0" borderId="0" xfId="0" applyFont="1"/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2" fontId="3" fillId="0" borderId="4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opLeftCell="A7" workbookViewId="0">
      <selection activeCell="H14" sqref="H14"/>
    </sheetView>
  </sheetViews>
  <sheetFormatPr defaultRowHeight="15"/>
  <cols>
    <col min="1" max="1" width="7.42578125" customWidth="1"/>
    <col min="2" max="2" width="41" customWidth="1"/>
    <col min="3" max="3" width="12.28515625" customWidth="1"/>
    <col min="4" max="4" width="15.5703125" customWidth="1"/>
  </cols>
  <sheetData>
    <row r="1" spans="1:4" ht="47.25" customHeight="1">
      <c r="A1" s="28" t="s">
        <v>62</v>
      </c>
      <c r="B1" s="28"/>
      <c r="C1" s="28"/>
      <c r="D1" s="28"/>
    </row>
    <row r="3" spans="1:4" ht="30">
      <c r="A3" s="3" t="s">
        <v>46</v>
      </c>
      <c r="B3" s="3" t="s">
        <v>5</v>
      </c>
      <c r="C3" s="2" t="s">
        <v>47</v>
      </c>
      <c r="D3" s="3" t="s">
        <v>48</v>
      </c>
    </row>
    <row r="4" spans="1:4" ht="15.75" thickBot="1">
      <c r="A4" s="23">
        <v>1</v>
      </c>
      <c r="B4" s="24" t="s">
        <v>31</v>
      </c>
      <c r="C4" s="24" t="s">
        <v>2</v>
      </c>
      <c r="D4" s="25" t="s">
        <v>32</v>
      </c>
    </row>
    <row r="5" spans="1:4" ht="15.75" thickBot="1">
      <c r="A5" s="23">
        <v>2</v>
      </c>
      <c r="B5" s="24" t="s">
        <v>33</v>
      </c>
      <c r="C5" s="24" t="s">
        <v>2</v>
      </c>
      <c r="D5" s="25" t="s">
        <v>32</v>
      </c>
    </row>
    <row r="6" spans="1:4" ht="15.75" thickBot="1">
      <c r="A6" s="22">
        <v>3</v>
      </c>
      <c r="B6" s="24" t="s">
        <v>34</v>
      </c>
      <c r="C6" s="24" t="s">
        <v>2</v>
      </c>
      <c r="D6" s="26">
        <v>11636.73</v>
      </c>
    </row>
    <row r="7" spans="1:4" ht="15.75" thickBot="1">
      <c r="A7" s="23">
        <v>4</v>
      </c>
      <c r="B7" s="24" t="s">
        <v>35</v>
      </c>
      <c r="C7" s="24" t="s">
        <v>2</v>
      </c>
      <c r="D7" s="26">
        <f>D6*30.4%</f>
        <v>3537.56592</v>
      </c>
    </row>
    <row r="8" spans="1:4" ht="15.75" thickBot="1">
      <c r="A8" s="23">
        <v>5</v>
      </c>
      <c r="B8" s="24" t="s">
        <v>36</v>
      </c>
      <c r="C8" s="24" t="s">
        <v>2</v>
      </c>
      <c r="D8" s="26">
        <f>D16</f>
        <v>724.5</v>
      </c>
    </row>
    <row r="9" spans="1:4" ht="15.75" thickBot="1">
      <c r="A9" s="27" t="s">
        <v>52</v>
      </c>
      <c r="B9" s="24" t="s">
        <v>51</v>
      </c>
      <c r="C9" s="24" t="s">
        <v>2</v>
      </c>
      <c r="D9" s="25" t="s">
        <v>32</v>
      </c>
    </row>
    <row r="10" spans="1:4" ht="15.75" thickBot="1">
      <c r="A10" s="27" t="s">
        <v>53</v>
      </c>
      <c r="B10" s="24" t="s">
        <v>50</v>
      </c>
      <c r="C10" s="24" t="s">
        <v>2</v>
      </c>
      <c r="D10" s="25" t="s">
        <v>32</v>
      </c>
    </row>
    <row r="11" spans="1:4" ht="24.75" thickBot="1">
      <c r="A11" s="27" t="s">
        <v>54</v>
      </c>
      <c r="B11" s="24" t="s">
        <v>49</v>
      </c>
      <c r="C11" s="24" t="s">
        <v>2</v>
      </c>
      <c r="D11" s="25" t="s">
        <v>32</v>
      </c>
    </row>
    <row r="12" spans="1:4" ht="15.75" thickBot="1">
      <c r="A12" s="27" t="s">
        <v>55</v>
      </c>
      <c r="B12" s="24" t="s">
        <v>37</v>
      </c>
      <c r="C12" s="24" t="s">
        <v>2</v>
      </c>
      <c r="D12" s="25" t="s">
        <v>32</v>
      </c>
    </row>
    <row r="13" spans="1:4" ht="15.75" thickBot="1">
      <c r="A13" s="27" t="s">
        <v>56</v>
      </c>
      <c r="B13" s="24" t="s">
        <v>38</v>
      </c>
      <c r="C13" s="24" t="s">
        <v>2</v>
      </c>
      <c r="D13" s="25" t="s">
        <v>32</v>
      </c>
    </row>
    <row r="14" spans="1:4" ht="24.75" thickBot="1">
      <c r="A14" s="27" t="s">
        <v>57</v>
      </c>
      <c r="B14" s="24" t="s">
        <v>39</v>
      </c>
      <c r="C14" s="24" t="s">
        <v>2</v>
      </c>
      <c r="D14" s="25" t="s">
        <v>32</v>
      </c>
    </row>
    <row r="15" spans="1:4" ht="15.75" thickBot="1">
      <c r="A15" s="27" t="s">
        <v>58</v>
      </c>
      <c r="B15" s="24" t="s">
        <v>40</v>
      </c>
      <c r="C15" s="24" t="s">
        <v>2</v>
      </c>
      <c r="D15" s="25" t="s">
        <v>32</v>
      </c>
    </row>
    <row r="16" spans="1:4" ht="24.75" thickBot="1">
      <c r="A16" s="27" t="s">
        <v>59</v>
      </c>
      <c r="B16" s="24" t="s">
        <v>41</v>
      </c>
      <c r="C16" s="24" t="s">
        <v>2</v>
      </c>
      <c r="D16" s="26">
        <f>D17</f>
        <v>724.5</v>
      </c>
    </row>
    <row r="17" spans="1:4" ht="15.75" thickBot="1">
      <c r="A17" s="27" t="s">
        <v>60</v>
      </c>
      <c r="B17" s="24" t="s">
        <v>42</v>
      </c>
      <c r="C17" s="24" t="s">
        <v>2</v>
      </c>
      <c r="D17" s="26">
        <v>724.5</v>
      </c>
    </row>
    <row r="18" spans="1:4" ht="15.75" thickBot="1">
      <c r="A18" s="27" t="s">
        <v>61</v>
      </c>
      <c r="B18" s="24" t="s">
        <v>43</v>
      </c>
      <c r="C18" s="24" t="s">
        <v>2</v>
      </c>
      <c r="D18" s="1"/>
    </row>
    <row r="19" spans="1:4" ht="15.75" thickBot="1">
      <c r="A19" s="23">
        <v>6</v>
      </c>
      <c r="B19" s="24" t="s">
        <v>44</v>
      </c>
      <c r="C19" s="24" t="s">
        <v>2</v>
      </c>
      <c r="D19" s="25" t="s">
        <v>32</v>
      </c>
    </row>
    <row r="20" spans="1:4" ht="15.75" thickBot="1">
      <c r="A20" s="23">
        <v>7</v>
      </c>
      <c r="B20" s="24" t="s">
        <v>45</v>
      </c>
      <c r="C20" s="24" t="s">
        <v>2</v>
      </c>
      <c r="D20" s="25" t="s">
        <v>32</v>
      </c>
    </row>
    <row r="21" spans="1:4" ht="15.75" thickBot="1">
      <c r="A21" s="23">
        <v>8</v>
      </c>
      <c r="B21" s="24" t="s">
        <v>3</v>
      </c>
      <c r="C21" s="24" t="s">
        <v>2</v>
      </c>
      <c r="D21" s="26">
        <f>D6+D7+D8</f>
        <v>15898.79592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I13" sqref="I13"/>
    </sheetView>
  </sheetViews>
  <sheetFormatPr defaultRowHeight="15"/>
  <cols>
    <col min="1" max="1" width="6.5703125" customWidth="1"/>
    <col min="2" max="2" width="38.28515625" customWidth="1"/>
    <col min="3" max="3" width="10" customWidth="1"/>
    <col min="4" max="4" width="10.5703125" customWidth="1"/>
  </cols>
  <sheetData>
    <row r="1" spans="1:4" ht="48.75" customHeight="1">
      <c r="A1" s="28" t="s">
        <v>63</v>
      </c>
      <c r="B1" s="28"/>
      <c r="C1" s="28"/>
      <c r="D1" s="28"/>
    </row>
    <row r="3" spans="1:4" ht="45">
      <c r="A3" s="3" t="s">
        <v>46</v>
      </c>
      <c r="B3" s="3" t="s">
        <v>5</v>
      </c>
      <c r="C3" s="2" t="s">
        <v>47</v>
      </c>
      <c r="D3" s="3" t="s">
        <v>48</v>
      </c>
    </row>
    <row r="4" spans="1:4" ht="15.75" thickBot="1">
      <c r="A4" s="23">
        <v>1</v>
      </c>
      <c r="B4" s="24" t="s">
        <v>31</v>
      </c>
      <c r="C4" s="24" t="s">
        <v>2</v>
      </c>
      <c r="D4" s="25" t="s">
        <v>32</v>
      </c>
    </row>
    <row r="5" spans="1:4" ht="15.75" thickBot="1">
      <c r="A5" s="23">
        <v>2</v>
      </c>
      <c r="B5" s="24" t="s">
        <v>33</v>
      </c>
      <c r="C5" s="24" t="s">
        <v>2</v>
      </c>
      <c r="D5" s="25" t="s">
        <v>32</v>
      </c>
    </row>
    <row r="6" spans="1:4" ht="15.75" thickBot="1">
      <c r="A6" s="22">
        <v>3</v>
      </c>
      <c r="B6" s="24" t="s">
        <v>34</v>
      </c>
      <c r="C6" s="24" t="s">
        <v>2</v>
      </c>
      <c r="D6" s="26">
        <v>7351.9</v>
      </c>
    </row>
    <row r="7" spans="1:4" ht="15.75" thickBot="1">
      <c r="A7" s="23">
        <v>4</v>
      </c>
      <c r="B7" s="24" t="s">
        <v>35</v>
      </c>
      <c r="C7" s="24" t="s">
        <v>2</v>
      </c>
      <c r="D7" s="26">
        <f>D6*30.4%</f>
        <v>2234.9775999999997</v>
      </c>
    </row>
    <row r="8" spans="1:4" ht="15.75" thickBot="1">
      <c r="A8" s="23">
        <v>5</v>
      </c>
      <c r="B8" s="24" t="s">
        <v>36</v>
      </c>
      <c r="C8" s="24" t="s">
        <v>2</v>
      </c>
      <c r="D8" s="26">
        <f>D16</f>
        <v>241.5</v>
      </c>
    </row>
    <row r="9" spans="1:4" ht="15.75" thickBot="1">
      <c r="A9" s="27" t="s">
        <v>52</v>
      </c>
      <c r="B9" s="24" t="s">
        <v>51</v>
      </c>
      <c r="C9" s="24" t="s">
        <v>2</v>
      </c>
      <c r="D9" s="25" t="s">
        <v>32</v>
      </c>
    </row>
    <row r="10" spans="1:4" ht="15.75" thickBot="1">
      <c r="A10" s="27" t="s">
        <v>53</v>
      </c>
      <c r="B10" s="24" t="s">
        <v>50</v>
      </c>
      <c r="C10" s="24" t="s">
        <v>2</v>
      </c>
      <c r="D10" s="25" t="s">
        <v>32</v>
      </c>
    </row>
    <row r="11" spans="1:4" ht="24.75" thickBot="1">
      <c r="A11" s="27" t="s">
        <v>54</v>
      </c>
      <c r="B11" s="24" t="s">
        <v>49</v>
      </c>
      <c r="C11" s="24" t="s">
        <v>2</v>
      </c>
      <c r="D11" s="25" t="s">
        <v>32</v>
      </c>
    </row>
    <row r="12" spans="1:4" ht="15.75" thickBot="1">
      <c r="A12" s="27" t="s">
        <v>55</v>
      </c>
      <c r="B12" s="24" t="s">
        <v>37</v>
      </c>
      <c r="C12" s="24" t="s">
        <v>2</v>
      </c>
      <c r="D12" s="25" t="s">
        <v>32</v>
      </c>
    </row>
    <row r="13" spans="1:4" ht="15.75" thickBot="1">
      <c r="A13" s="27" t="s">
        <v>56</v>
      </c>
      <c r="B13" s="24" t="s">
        <v>38</v>
      </c>
      <c r="C13" s="24" t="s">
        <v>2</v>
      </c>
      <c r="D13" s="25" t="s">
        <v>32</v>
      </c>
    </row>
    <row r="14" spans="1:4" ht="24.75" thickBot="1">
      <c r="A14" s="27" t="s">
        <v>57</v>
      </c>
      <c r="B14" s="24" t="s">
        <v>39</v>
      </c>
      <c r="C14" s="24" t="s">
        <v>2</v>
      </c>
      <c r="D14" s="25" t="s">
        <v>32</v>
      </c>
    </row>
    <row r="15" spans="1:4" ht="15.75" thickBot="1">
      <c r="A15" s="27" t="s">
        <v>58</v>
      </c>
      <c r="B15" s="24" t="s">
        <v>40</v>
      </c>
      <c r="C15" s="24" t="s">
        <v>2</v>
      </c>
      <c r="D15" s="25" t="s">
        <v>32</v>
      </c>
    </row>
    <row r="16" spans="1:4" ht="24.75" thickBot="1">
      <c r="A16" s="27" t="s">
        <v>59</v>
      </c>
      <c r="B16" s="24" t="s">
        <v>41</v>
      </c>
      <c r="C16" s="24" t="s">
        <v>2</v>
      </c>
      <c r="D16" s="26">
        <f>D17</f>
        <v>241.5</v>
      </c>
    </row>
    <row r="17" spans="1:4" ht="15.75" thickBot="1">
      <c r="A17" s="27" t="s">
        <v>60</v>
      </c>
      <c r="B17" s="24" t="s">
        <v>42</v>
      </c>
      <c r="C17" s="24" t="s">
        <v>2</v>
      </c>
      <c r="D17" s="26">
        <v>241.5</v>
      </c>
    </row>
    <row r="18" spans="1:4" ht="15.75" thickBot="1">
      <c r="A18" s="27" t="s">
        <v>61</v>
      </c>
      <c r="B18" s="24" t="s">
        <v>43</v>
      </c>
      <c r="C18" s="24" t="s">
        <v>2</v>
      </c>
      <c r="D18" s="1"/>
    </row>
    <row r="19" spans="1:4" ht="15.75" thickBot="1">
      <c r="A19" s="23">
        <v>6</v>
      </c>
      <c r="B19" s="24" t="s">
        <v>44</v>
      </c>
      <c r="C19" s="24" t="s">
        <v>2</v>
      </c>
      <c r="D19" s="25" t="s">
        <v>32</v>
      </c>
    </row>
    <row r="20" spans="1:4" ht="15.75" thickBot="1">
      <c r="A20" s="23">
        <v>7</v>
      </c>
      <c r="B20" s="24" t="s">
        <v>45</v>
      </c>
      <c r="C20" s="24" t="s">
        <v>2</v>
      </c>
      <c r="D20" s="25" t="s">
        <v>32</v>
      </c>
    </row>
    <row r="21" spans="1:4" ht="15.75" thickBot="1">
      <c r="A21" s="23">
        <v>8</v>
      </c>
      <c r="B21" s="24" t="s">
        <v>3</v>
      </c>
      <c r="C21" s="24" t="s">
        <v>2</v>
      </c>
      <c r="D21" s="26">
        <f>D6+D7+D8</f>
        <v>9828.3775999999998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opLeftCell="A4" workbookViewId="0">
      <selection activeCell="B33" sqref="B33"/>
    </sheetView>
  </sheetViews>
  <sheetFormatPr defaultRowHeight="15.75"/>
  <cols>
    <col min="1" max="1" width="9.140625" style="17"/>
    <col min="2" max="2" width="33.42578125" style="10" customWidth="1"/>
    <col min="3" max="3" width="21.140625" style="10" customWidth="1"/>
    <col min="4" max="4" width="10.140625" style="10" customWidth="1"/>
    <col min="5" max="5" width="11" style="10" customWidth="1"/>
    <col min="6" max="16384" width="9.140625" style="10"/>
  </cols>
  <sheetData>
    <row r="1" spans="1:5" ht="51" customHeight="1">
      <c r="A1" s="21" t="s">
        <v>30</v>
      </c>
      <c r="B1" s="21"/>
      <c r="C1" s="21"/>
      <c r="D1" s="21"/>
      <c r="E1" s="21"/>
    </row>
    <row r="3" spans="1:5" s="5" customFormat="1" ht="94.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</row>
    <row r="4" spans="1:5" ht="16.5" customHeight="1">
      <c r="A4" s="6" t="s">
        <v>0</v>
      </c>
      <c r="B4" s="7" t="s">
        <v>9</v>
      </c>
      <c r="C4" s="8">
        <f>C5+C10</f>
        <v>5.4327000000000005</v>
      </c>
      <c r="D4" s="8"/>
      <c r="E4" s="9">
        <f>E5+E10</f>
        <v>0.31882917999999999</v>
      </c>
    </row>
    <row r="5" spans="1:5">
      <c r="A5" s="11" t="s">
        <v>11</v>
      </c>
      <c r="B5" s="12" t="s">
        <v>10</v>
      </c>
      <c r="C5" s="8">
        <f>SUM(C6:C9)</f>
        <v>3.8901000000000003</v>
      </c>
      <c r="D5" s="8"/>
      <c r="E5" s="9">
        <f>SUM(E6:E9)</f>
        <v>6.4218839999999999E-2</v>
      </c>
    </row>
    <row r="6" spans="1:5">
      <c r="A6" s="6"/>
      <c r="B6" s="12" t="s">
        <v>12</v>
      </c>
      <c r="C6" s="8">
        <v>2.6793</v>
      </c>
      <c r="D6" s="8">
        <v>0.01</v>
      </c>
      <c r="E6" s="9">
        <f>C6*D6</f>
        <v>2.6793000000000001E-2</v>
      </c>
    </row>
    <row r="7" spans="1:5" ht="31.5">
      <c r="A7" s="6"/>
      <c r="B7" s="12" t="s">
        <v>13</v>
      </c>
      <c r="C7" s="8">
        <v>0.2006</v>
      </c>
      <c r="D7" s="8">
        <v>1.4200000000000001E-2</v>
      </c>
      <c r="E7" s="9">
        <f t="shared" ref="E7:E13" si="0">C7*D7</f>
        <v>2.8485200000000002E-3</v>
      </c>
    </row>
    <row r="8" spans="1:5">
      <c r="A8" s="6"/>
      <c r="B8" s="12" t="s">
        <v>14</v>
      </c>
      <c r="C8" s="8">
        <v>0.71740000000000004</v>
      </c>
      <c r="D8" s="8">
        <v>1.4200000000000001E-2</v>
      </c>
      <c r="E8" s="9">
        <f t="shared" si="0"/>
        <v>1.0187080000000001E-2</v>
      </c>
    </row>
    <row r="9" spans="1:5">
      <c r="A9" s="6"/>
      <c r="B9" s="12" t="s">
        <v>15</v>
      </c>
      <c r="C9" s="8">
        <v>0.2928</v>
      </c>
      <c r="D9" s="8">
        <v>8.3299999999999999E-2</v>
      </c>
      <c r="E9" s="9">
        <f t="shared" si="0"/>
        <v>2.4390240000000001E-2</v>
      </c>
    </row>
    <row r="10" spans="1:5">
      <c r="A10" s="11" t="s">
        <v>16</v>
      </c>
      <c r="B10" s="12" t="s">
        <v>17</v>
      </c>
      <c r="C10" s="8">
        <f>SUM(C11:C13)</f>
        <v>1.5426000000000002</v>
      </c>
      <c r="D10" s="8"/>
      <c r="E10" s="9">
        <f>SUM(E11:E13)</f>
        <v>0.25461033999999999</v>
      </c>
    </row>
    <row r="11" spans="1:5">
      <c r="A11" s="6"/>
      <c r="B11" s="12" t="s">
        <v>18</v>
      </c>
      <c r="C11" s="8">
        <v>0.22040000000000001</v>
      </c>
      <c r="D11" s="8">
        <v>1</v>
      </c>
      <c r="E11" s="9">
        <f t="shared" si="0"/>
        <v>0.22040000000000001</v>
      </c>
    </row>
    <row r="12" spans="1:5" ht="16.5" customHeight="1">
      <c r="A12" s="6"/>
      <c r="B12" s="7" t="s">
        <v>19</v>
      </c>
      <c r="C12" s="8">
        <v>0.91200000000000003</v>
      </c>
      <c r="D12" s="8">
        <v>0.03</v>
      </c>
      <c r="E12" s="9">
        <f t="shared" si="0"/>
        <v>2.7359999999999999E-2</v>
      </c>
    </row>
    <row r="13" spans="1:5">
      <c r="A13" s="6"/>
      <c r="B13" s="12" t="s">
        <v>20</v>
      </c>
      <c r="C13" s="8">
        <v>0.41020000000000001</v>
      </c>
      <c r="D13" s="8">
        <v>1.67E-2</v>
      </c>
      <c r="E13" s="9">
        <f t="shared" si="0"/>
        <v>6.8503399999999999E-3</v>
      </c>
    </row>
    <row r="14" spans="1:5">
      <c r="A14" s="13" t="s">
        <v>1</v>
      </c>
      <c r="B14" s="18" t="s">
        <v>23</v>
      </c>
      <c r="C14" s="19">
        <f>(C15*2+C16)/3</f>
        <v>140.31</v>
      </c>
      <c r="D14" s="19"/>
      <c r="E14" s="19"/>
    </row>
    <row r="15" spans="1:5">
      <c r="A15" s="14"/>
      <c r="B15" s="15" t="s">
        <v>21</v>
      </c>
      <c r="C15" s="16">
        <v>140.31</v>
      </c>
      <c r="D15" s="16"/>
      <c r="E15" s="16"/>
    </row>
    <row r="16" spans="1:5">
      <c r="A16" s="14"/>
      <c r="B16" s="15" t="s">
        <v>22</v>
      </c>
      <c r="C16" s="16">
        <v>140.31</v>
      </c>
      <c r="D16" s="16"/>
      <c r="E16" s="16"/>
    </row>
    <row r="17" spans="1:5">
      <c r="A17" s="6" t="s">
        <v>25</v>
      </c>
      <c r="B17" s="8" t="s">
        <v>24</v>
      </c>
      <c r="C17" s="8"/>
      <c r="D17" s="8"/>
      <c r="E17" s="20">
        <f>E18+E19</f>
        <v>80.459299051199991</v>
      </c>
    </row>
    <row r="18" spans="1:5">
      <c r="A18" s="6"/>
      <c r="B18" s="8" t="s">
        <v>10</v>
      </c>
      <c r="C18" s="8"/>
      <c r="D18" s="8"/>
      <c r="E18" s="20">
        <f>C14*E4</f>
        <v>44.7349222458</v>
      </c>
    </row>
    <row r="19" spans="1:5">
      <c r="A19" s="6"/>
      <c r="B19" s="8" t="s">
        <v>17</v>
      </c>
      <c r="C19" s="8"/>
      <c r="D19" s="8"/>
      <c r="E19" s="20">
        <f>C14*E10</f>
        <v>35.724376805399999</v>
      </c>
    </row>
    <row r="20" spans="1:5">
      <c r="A20" s="6"/>
      <c r="B20" s="8" t="s">
        <v>29</v>
      </c>
      <c r="C20" s="8"/>
      <c r="D20" s="8"/>
      <c r="E20" s="20">
        <f>E17*30.4%</f>
        <v>24.459626911564797</v>
      </c>
    </row>
    <row r="21" spans="1:5">
      <c r="A21" s="6"/>
      <c r="B21" s="8" t="s">
        <v>3</v>
      </c>
      <c r="C21" s="8"/>
      <c r="D21" s="8"/>
      <c r="E21" s="20">
        <f>E17+E20</f>
        <v>104.91892596276479</v>
      </c>
    </row>
    <row r="22" spans="1:5">
      <c r="A22" s="6"/>
      <c r="B22" s="8" t="s">
        <v>27</v>
      </c>
      <c r="C22" s="8"/>
      <c r="D22" s="8"/>
      <c r="E22" s="20">
        <f>135.92*E4</f>
        <v>43.335262145599998</v>
      </c>
    </row>
    <row r="23" spans="1:5" ht="15.75" customHeight="1">
      <c r="A23" s="6"/>
      <c r="B23" s="7" t="s">
        <v>26</v>
      </c>
      <c r="C23" s="8"/>
      <c r="D23" s="8"/>
      <c r="E23" s="20">
        <f>E21*65%</f>
        <v>68.197301875797109</v>
      </c>
    </row>
    <row r="24" spans="1:5">
      <c r="A24" s="6"/>
      <c r="B24" s="8" t="s">
        <v>28</v>
      </c>
      <c r="C24" s="8"/>
      <c r="D24" s="8"/>
      <c r="E24" s="20">
        <f>E21+E22+E23</f>
        <v>216.4514899841619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Калькуляция Том</vt:lpstr>
      <vt:lpstr>Калькуляция Ттм</vt:lpstr>
      <vt:lpstr>Калькуляция Тэм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W10</cp:lastModifiedBy>
  <cp:lastPrinted>2016-07-11T06:47:42Z</cp:lastPrinted>
  <dcterms:created xsi:type="dcterms:W3CDTF">2016-07-11T04:41:16Z</dcterms:created>
  <dcterms:modified xsi:type="dcterms:W3CDTF">2016-07-11T10:48:59Z</dcterms:modified>
</cp:coreProperties>
</file>