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<sst xmlns="http://schemas.openxmlformats.org/spreadsheetml/2006/main" count="2454" uniqueCount="542">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</sst>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3" zoomScaleNormal="93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26" sqref="R2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МУП "Малоязовские электрические сети"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Год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2110.795</v>
      </c>
      <c r="G20" s="48">
        <f t="shared" si="0"/>
        <v>2008.66</v>
      </c>
      <c r="H20" s="48">
        <f t="shared" si="0"/>
        <v>0</v>
      </c>
      <c r="I20" s="48">
        <f t="shared" si="0"/>
        <v>0</v>
      </c>
      <c r="J20" s="48">
        <f t="shared" si="0"/>
        <v>257.643</v>
      </c>
      <c r="K20" s="48">
        <f t="shared" si="0"/>
        <v>1751.017</v>
      </c>
      <c r="L20" s="48">
        <f t="shared" si="0"/>
        <v>102.135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102.135</v>
      </c>
      <c r="Q20" s="48">
        <f>IF(G20=0,0,T20/G20)</f>
        <v>2.16828</v>
      </c>
      <c r="R20" s="48">
        <f>IF(L20=0,0,U20/L20)</f>
        <v>2.28945</v>
      </c>
      <c r="S20" s="48">
        <f>SUM(S21:S23)</f>
        <v>4589.17028055</v>
      </c>
      <c r="T20" s="48">
        <f>SUM(T21:T23)</f>
        <v>4355.3373048</v>
      </c>
      <c r="U20" s="48">
        <f>SUM(U21:U23)</f>
        <v>233.83297575</v>
      </c>
      <c r="V20" s="48">
        <f>SUM(V21:V23)</f>
        <v>0</v>
      </c>
      <c r="W20" s="131">
        <f>SUM(W21:W23)</f>
        <v>4589.17028055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2110.795</v>
      </c>
      <c r="G22" s="48">
        <f>H22+I22+J22+K22</f>
        <v>2008.66</v>
      </c>
      <c r="H22" s="56"/>
      <c r="I22" s="56"/>
      <c r="J22" s="56">
        <v>257.643</v>
      </c>
      <c r="K22" s="56">
        <v>1751.017</v>
      </c>
      <c r="L22" s="48">
        <f>M22+N22+O22+P22</f>
        <v>102.135</v>
      </c>
      <c r="M22" s="56"/>
      <c r="N22" s="56"/>
      <c r="O22" s="56"/>
      <c r="P22" s="56">
        <v>102.135</v>
      </c>
      <c r="Q22" s="56">
        <v>2.16828</v>
      </c>
      <c r="R22" s="56">
        <v>2.28945</v>
      </c>
      <c r="S22" s="48">
        <f>T22+U22</f>
        <v>4589.17028055</v>
      </c>
      <c r="T22" s="56">
        <f>G22*Q22</f>
        <v>4355.3373048</v>
      </c>
      <c r="U22" s="56">
        <f>L22*R22</f>
        <v>233.83297575</v>
      </c>
      <c r="V22" s="56"/>
      <c r="W22" s="57">
        <f>S22-V22</f>
        <v>4589.17028055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2016-08-11T12:39:11Z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